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dy2\Documents\Archery\ANZ Events\Resources\Bid Templates\"/>
    </mc:Choice>
  </mc:AlternateContent>
  <xr:revisionPtr revIDLastSave="0" documentId="13_ncr:1_{D5AF023F-93C3-465E-8759-71252E39D0C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3" r:id="rId1"/>
    <sheet name="Income" sheetId="1" r:id="rId2"/>
    <sheet name="Expenses" sheetId="2" r:id="rId3"/>
  </sheets>
  <definedNames>
    <definedName name="_xlnm.Print_Titles" localSheetId="2">Expenses!$1:$3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17" i="1"/>
  <c r="E50" i="2" l="1"/>
  <c r="F50" i="2" s="1"/>
  <c r="E16" i="1" l="1"/>
  <c r="F16" i="1" s="1"/>
  <c r="E20" i="1" l="1"/>
  <c r="E19" i="1"/>
  <c r="F19" i="1" s="1"/>
  <c r="E18" i="1"/>
  <c r="F18" i="1" s="1"/>
  <c r="E17" i="1"/>
  <c r="F17" i="1" s="1"/>
  <c r="E15" i="1"/>
  <c r="E14" i="1"/>
  <c r="E13" i="1"/>
  <c r="E12" i="1"/>
  <c r="E11" i="1"/>
  <c r="E10" i="1"/>
  <c r="E9" i="1"/>
  <c r="E8" i="1"/>
  <c r="E28" i="1"/>
  <c r="E27" i="1"/>
  <c r="E36" i="1"/>
  <c r="E35" i="1"/>
  <c r="E44" i="1"/>
  <c r="E43" i="1"/>
  <c r="E42" i="1"/>
  <c r="E34" i="1"/>
  <c r="E26" i="1"/>
  <c r="F26" i="1" s="1"/>
  <c r="E7" i="1"/>
  <c r="E52" i="2"/>
  <c r="F52" i="2" s="1"/>
  <c r="E53" i="2"/>
  <c r="F53" i="2" s="1"/>
  <c r="E54" i="2"/>
  <c r="F54" i="2" s="1"/>
  <c r="E55" i="2"/>
  <c r="F55" i="2" s="1"/>
  <c r="E63" i="2"/>
  <c r="F63" i="2" s="1"/>
  <c r="E64" i="2"/>
  <c r="F64" i="2" s="1"/>
  <c r="E65" i="2"/>
  <c r="F65" i="2" s="1"/>
  <c r="E66" i="2"/>
  <c r="F66" i="2" s="1"/>
  <c r="E67" i="2"/>
  <c r="F67" i="2" s="1"/>
  <c r="E75" i="2"/>
  <c r="F75" i="2" s="1"/>
  <c r="E76" i="2"/>
  <c r="F76" i="2" s="1"/>
  <c r="E77" i="2"/>
  <c r="F77" i="2" s="1"/>
  <c r="E78" i="2"/>
  <c r="F78" i="2" s="1"/>
  <c r="E86" i="2"/>
  <c r="F86" i="2" s="1"/>
  <c r="E87" i="2"/>
  <c r="F87" i="2" s="1"/>
  <c r="E88" i="2"/>
  <c r="F88" i="2" s="1"/>
  <c r="E85" i="2"/>
  <c r="F85" i="2" s="1"/>
  <c r="E74" i="2"/>
  <c r="F74" i="2" s="1"/>
  <c r="E84" i="2"/>
  <c r="F84" i="2" s="1"/>
  <c r="F90" i="2" s="1"/>
  <c r="E73" i="2"/>
  <c r="F73" i="2" s="1"/>
  <c r="E62" i="2"/>
  <c r="F62" i="2" s="1"/>
  <c r="E61" i="2"/>
  <c r="F61" i="2" s="1"/>
  <c r="F69" i="2" s="1"/>
  <c r="E51" i="2"/>
  <c r="F51" i="2" s="1"/>
  <c r="E49" i="2"/>
  <c r="F49" i="2" s="1"/>
  <c r="F80" i="2" l="1"/>
  <c r="F51" i="1"/>
  <c r="F57" i="2"/>
  <c r="E7" i="2"/>
  <c r="F7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11" i="2"/>
  <c r="F11" i="2" s="1"/>
  <c r="E8" i="2"/>
  <c r="F8" i="2" s="1"/>
  <c r="E9" i="2"/>
  <c r="F9" i="2" s="1"/>
  <c r="E10" i="2"/>
  <c r="F10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F28" i="1"/>
  <c r="F30" i="1" s="1"/>
  <c r="F44" i="1"/>
  <c r="F42" i="1"/>
  <c r="F46" i="1" s="1"/>
  <c r="F36" i="1"/>
  <c r="F34" i="1"/>
  <c r="F38" i="1" s="1"/>
  <c r="F20" i="1"/>
  <c r="F8" i="1"/>
  <c r="F9" i="1"/>
  <c r="F10" i="1"/>
  <c r="F11" i="1"/>
  <c r="F12" i="1"/>
  <c r="F13" i="1"/>
  <c r="F14" i="1"/>
  <c r="F15" i="1"/>
  <c r="F7" i="1"/>
  <c r="F22" i="1" l="1"/>
  <c r="F50" i="1" s="1"/>
  <c r="F52" i="1" s="1"/>
  <c r="F56" i="1" s="1"/>
  <c r="F45" i="2"/>
  <c r="F93" i="2" s="1"/>
  <c r="F57" i="1" s="1"/>
  <c r="F58" i="1" s="1"/>
  <c r="F59" i="1" l="1"/>
  <c r="F60" i="1" s="1"/>
</calcChain>
</file>

<file path=xl/sharedStrings.xml><?xml version="1.0" encoding="utf-8"?>
<sst xmlns="http://schemas.openxmlformats.org/spreadsheetml/2006/main" count="235" uniqueCount="156">
  <si>
    <t xml:space="preserve">Event: </t>
  </si>
  <si>
    <t>Entry Fees</t>
  </si>
  <si>
    <t>Grant Funding</t>
  </si>
  <si>
    <t>Sponsorship</t>
  </si>
  <si>
    <t>Other</t>
  </si>
  <si>
    <t>Senior Target</t>
  </si>
  <si>
    <t>Senior Field</t>
  </si>
  <si>
    <t>Senior Clout</t>
  </si>
  <si>
    <t>Senior Early-Bird</t>
  </si>
  <si>
    <t>Youth Target</t>
  </si>
  <si>
    <t>Youth Field</t>
  </si>
  <si>
    <t>Youth Clout</t>
  </si>
  <si>
    <t>Youth Early-Bird</t>
  </si>
  <si>
    <t>etc.</t>
  </si>
  <si>
    <t>Total</t>
  </si>
  <si>
    <t>Type</t>
  </si>
  <si>
    <t>Judges' Levy</t>
  </si>
  <si>
    <t>Equipment Levy</t>
  </si>
  <si>
    <t>Banquet Tickets</t>
  </si>
  <si>
    <t>Total Entry Fees</t>
  </si>
  <si>
    <t>Comments</t>
  </si>
  <si>
    <t>Budgeted grant funding</t>
  </si>
  <si>
    <t>Grant Supplier 1</t>
  </si>
  <si>
    <t>Grant Supplier 2</t>
  </si>
  <si>
    <t>Grant Supplier 3</t>
  </si>
  <si>
    <t>Budgeted Sponsorship</t>
  </si>
  <si>
    <t>Sponsor 1</t>
  </si>
  <si>
    <t>Sponsor 2</t>
  </si>
  <si>
    <t>Sponsor 3</t>
  </si>
  <si>
    <t>Other Income</t>
  </si>
  <si>
    <t>Total Income</t>
  </si>
  <si>
    <t>Total Gross Income</t>
  </si>
  <si>
    <t>Total Levies</t>
  </si>
  <si>
    <t>Total Net Income</t>
  </si>
  <si>
    <t>Income</t>
  </si>
  <si>
    <t>Est. #</t>
  </si>
  <si>
    <t xml:space="preserve">LOC: </t>
  </si>
  <si>
    <t>Paid directly to ANZ</t>
  </si>
  <si>
    <t>Item 1</t>
  </si>
  <si>
    <t>Item 2</t>
  </si>
  <si>
    <t>Item 3</t>
  </si>
  <si>
    <t>Cost (GST-Excl.)</t>
  </si>
  <si>
    <t>Cost (GST-Incl.)</t>
  </si>
  <si>
    <t>Venue</t>
  </si>
  <si>
    <t>Administration</t>
  </si>
  <si>
    <t>Banquet/Social</t>
  </si>
  <si>
    <t>Other Expenses</t>
  </si>
  <si>
    <t>Total Expenses</t>
  </si>
  <si>
    <t>Total Net Expenses (GST-Excl.)</t>
  </si>
  <si>
    <t>Venue Hire</t>
  </si>
  <si>
    <t>Container Transport (to venue, and back to storage)</t>
  </si>
  <si>
    <t>Line Marking</t>
  </si>
  <si>
    <t>Score sheet paper (waterproof)</t>
  </si>
  <si>
    <t>Target Faces, incl. spares for replacement/damage</t>
  </si>
  <si>
    <t>PA system</t>
  </si>
  <si>
    <t>Portaloos and hygiene facilities, including servicing (at least 1 disabled)</t>
  </si>
  <si>
    <t>Gazebos/Marquees</t>
  </si>
  <si>
    <t>Lighting, including extension cords and cabling (if indoor)</t>
  </si>
  <si>
    <t>Merchandise (if applicable)</t>
  </si>
  <si>
    <t>TV streaming production (if applicable)</t>
  </si>
  <si>
    <t>Spectator Stands (if applicable)</t>
  </si>
  <si>
    <t>Banquet Venue</t>
  </si>
  <si>
    <t>Catering</t>
  </si>
  <si>
    <t>Decorations</t>
  </si>
  <si>
    <t>Logistics</t>
  </si>
  <si>
    <t>Accommodation for Judges</t>
  </si>
  <si>
    <t>Accommodation for Admin Team</t>
  </si>
  <si>
    <t>Accommodation for DOS</t>
  </si>
  <si>
    <t>Airfares for officials</t>
  </si>
  <si>
    <t>Other Transport</t>
  </si>
  <si>
    <t>Meeting Room hire (if applicable)</t>
  </si>
  <si>
    <t>Target Butts</t>
  </si>
  <si>
    <t>Target Butt Backstops</t>
  </si>
  <si>
    <t>Target Numbers</t>
  </si>
  <si>
    <t>Target Flags</t>
  </si>
  <si>
    <t>Timing Lights and tripods</t>
  </si>
  <si>
    <t>Match play score boards (for spectators)</t>
  </si>
  <si>
    <t>Trailer Hire</t>
  </si>
  <si>
    <t>Catering trucks</t>
  </si>
  <si>
    <t>Meals and water for officials/Admin/crew</t>
  </si>
  <si>
    <t>Water for competitors</t>
  </si>
  <si>
    <t>Generator and spare diesel</t>
  </si>
  <si>
    <t>Internet Access</t>
  </si>
  <si>
    <t>Laminating pouches (e.g. back numbers)</t>
  </si>
  <si>
    <t>Stationary</t>
  </si>
  <si>
    <t>Cable ties for athlete numbers</t>
  </si>
  <si>
    <t>Paper/printer/ink</t>
  </si>
  <si>
    <t>Music &amp; Licensing</t>
  </si>
  <si>
    <t>Security</t>
  </si>
  <si>
    <t>Fencing</t>
  </si>
  <si>
    <t>Riser for DOS if necessary</t>
  </si>
  <si>
    <t>Uniforms for Crew (if applicable)</t>
  </si>
  <si>
    <t>Event Logo design</t>
  </si>
  <si>
    <t>Archer Registration Packs (incl. any give-aways)</t>
  </si>
  <si>
    <t>Venue Dressing</t>
  </si>
  <si>
    <t>Sunscreen</t>
  </si>
  <si>
    <t>Signage</t>
  </si>
  <si>
    <t>Advertising hoarding for behind presentations</t>
  </si>
  <si>
    <t>Banquet fees for VIPs (e.g. patron, sponsors)</t>
  </si>
  <si>
    <t>Entertainment</t>
  </si>
  <si>
    <t>Food/Drink for closing crew event</t>
  </si>
  <si>
    <t>Thank you gifts for key officials/admin/crew</t>
  </si>
  <si>
    <t>Flags</t>
  </si>
  <si>
    <t>Flag Poles</t>
  </si>
  <si>
    <t>Prize Money for match play (if applicable)</t>
  </si>
  <si>
    <t>Opening/Closing Ceremony</t>
  </si>
  <si>
    <t>Insurance (check with Archery NZ what is already covered)</t>
  </si>
  <si>
    <t>Miscellaneous hardware</t>
  </si>
  <si>
    <t>Radios</t>
  </si>
  <si>
    <t>Total (GST-Excl.)</t>
  </si>
  <si>
    <t>Forecast Event Profit</t>
  </si>
  <si>
    <t>Total Net Income over Expenses</t>
  </si>
  <si>
    <t>Item</t>
  </si>
  <si>
    <t>Contingency</t>
  </si>
  <si>
    <t>#</t>
  </si>
  <si>
    <t>Instructions</t>
  </si>
  <si>
    <t>There are two tabs to fill out - income and expenses</t>
  </si>
  <si>
    <t>There are a number of suggestions - these are not all mandatory</t>
  </si>
  <si>
    <t>Feel free to adjust/add/delete many of the items, but if unsure, please ask</t>
  </si>
  <si>
    <t>Example costs may be available from past events for items you may be unsure of</t>
  </si>
  <si>
    <t>ArcheryNZ is GST-registered</t>
  </si>
  <si>
    <t>Most of the goods and services that the event pays for will have GST that can be claimed back</t>
  </si>
  <si>
    <t>Generally, it is best for ArcheryNZ to pay for items, to make claiming the GST back simpler</t>
  </si>
  <si>
    <t>Medals (&amp; labels/ribbons)</t>
  </si>
  <si>
    <t>One-Off Tournament Membership Fees</t>
  </si>
  <si>
    <t>We have used all reasonable endeavours to make sure the formulae in this spreasheet work - however please check these work due to any modifications</t>
  </si>
  <si>
    <t>Any mileage costs do not include GST, however, are usually not relevant for these events</t>
  </si>
  <si>
    <t>All income from entry fees/banquet tickets etc. is inclusive of GST</t>
  </si>
  <si>
    <t>add others as required above this line</t>
  </si>
  <si>
    <t>Paid directly to ANZ - refer to events manual for current levies</t>
  </si>
  <si>
    <t>GST is usually exclusive from grants - check grant information to confirm</t>
  </si>
  <si>
    <t>Late Entry Fees</t>
  </si>
  <si>
    <t>Forecast Profitability</t>
  </si>
  <si>
    <t>For costs with no GST, insert the cost directly into the GST-exclusive column</t>
  </si>
  <si>
    <t>For any supplies  that are not purchased directly by ArcheryNZ, GST-receipts are required**</t>
  </si>
  <si>
    <t>**GST invoices must include the supplier's details, including GST number, address, payment details, date, invoice number and at least:</t>
  </si>
  <si>
    <t>a GST-inclusive total, OR:</t>
  </si>
  <si>
    <t>a GST-exclusive amount, GST and the GST-inclusive amount for payment</t>
  </si>
  <si>
    <t>Notes on GST Requirements:</t>
  </si>
  <si>
    <r>
      <rPr>
        <b/>
        <sz val="11"/>
        <color theme="1"/>
        <rFont val="Calibri"/>
        <family val="2"/>
        <scheme val="minor"/>
      </rPr>
      <t>Please check for all costs if GST is included</t>
    </r>
    <r>
      <rPr>
        <sz val="11"/>
        <color theme="1"/>
        <rFont val="Calibri"/>
        <family val="2"/>
        <scheme val="minor"/>
      </rPr>
      <t xml:space="preserve"> - some suppliers are not registered; therefore there will be no GST to claim back</t>
    </r>
  </si>
  <si>
    <t>GST is usually inclusive from sponsorship - check sponsorship information to confirm</t>
  </si>
  <si>
    <t>This is for the initial budget only - do not include in the final accounts</t>
  </si>
  <si>
    <t>ArcheryNZ asset - monetary expenditure usually not required</t>
  </si>
  <si>
    <t>Score card holders</t>
  </si>
  <si>
    <t>Some signage available in a container</t>
  </si>
  <si>
    <t>ArcheryNZ can provide insurance for equipment whilst within the containers, however once on the field of play, it is the responsibility of the LOC</t>
  </si>
  <si>
    <t>Check with Technical Support who is covered</t>
  </si>
  <si>
    <t>Check with Tournament Registrar</t>
  </si>
  <si>
    <t>WA Tournament Registration</t>
  </si>
  <si>
    <t>In 2020, costs were $8.50+GST per medal - add freight from Dunedin</t>
  </si>
  <si>
    <t>Covered by Officials' Levy</t>
  </si>
  <si>
    <t>Check with Premier Events Manager for container movement estimates</t>
  </si>
  <si>
    <t>2021 Archery NZ Premier Events Budget - Income</t>
  </si>
  <si>
    <t>2021 Archery NZ Premier Events Budget - Expenses</t>
  </si>
  <si>
    <t>Welcome to budget planning for ArcheryNZ Premier Event bids</t>
  </si>
  <si>
    <t>If GST is included, there is an automated calculation in the spreadsheet to calculate the GST exclusive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</si>
</sst>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DB1AC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right" vertical="center" indent="1"/>
    </xf>
    <xf numFmtId="0" fontId="5" fillId="3" borderId="0" xfId="0" applyFont="1" applyFill="1" applyAlignment="1">
      <alignment horizontal="left" vertical="center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2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42" fontId="2" fillId="0" borderId="1" xfId="0" applyNumberFormat="1" applyFont="1" applyBorder="1" applyAlignment="1">
      <alignment wrapText="1"/>
    </xf>
    <xf numFmtId="42" fontId="2" fillId="0" borderId="4" xfId="0" applyNumberFormat="1" applyFont="1" applyBorder="1" applyAlignment="1">
      <alignment wrapText="1"/>
    </xf>
    <xf numFmtId="42" fontId="2" fillId="0" borderId="2" xfId="0" applyNumberFormat="1" applyFont="1" applyBorder="1" applyAlignment="1">
      <alignment wrapText="1"/>
    </xf>
    <xf numFmtId="42" fontId="0" fillId="0" borderId="0" xfId="0" applyNumberFormat="1" applyAlignment="1">
      <alignment wrapText="1"/>
    </xf>
    <xf numFmtId="42" fontId="1" fillId="0" borderId="0" xfId="0" applyNumberFormat="1" applyFont="1" applyAlignment="1">
      <alignment wrapText="1"/>
    </xf>
    <xf numFmtId="0" fontId="5" fillId="3" borderId="0" xfId="0" applyFont="1" applyFill="1" applyAlignment="1">
      <alignment horizontal="right" vertical="center" wrapText="1"/>
    </xf>
    <xf numFmtId="0" fontId="0" fillId="0" borderId="0" xfId="0" applyFont="1" applyAlignment="1">
      <alignment wrapText="1"/>
    </xf>
    <xf numFmtId="42" fontId="1" fillId="0" borderId="3" xfId="0" applyNumberFormat="1" applyFont="1" applyBorder="1" applyAlignment="1">
      <alignment wrapText="1"/>
    </xf>
    <xf numFmtId="0" fontId="5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right" vertical="center" indent="1"/>
    </xf>
    <xf numFmtId="0" fontId="5" fillId="4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0" borderId="0" xfId="0" applyFont="1"/>
    <xf numFmtId="9" fontId="0" fillId="0" borderId="0" xfId="0" applyNumberFormat="1" applyAlignment="1">
      <alignment wrapText="1"/>
    </xf>
    <xf numFmtId="9" fontId="1" fillId="0" borderId="3" xfId="1" applyFont="1" applyBorder="1" applyAlignment="1">
      <alignment wrapText="1"/>
    </xf>
    <xf numFmtId="0" fontId="8" fillId="5" borderId="0" xfId="0" applyFont="1" applyFill="1"/>
    <xf numFmtId="0" fontId="0" fillId="5" borderId="0" xfId="0" applyFill="1"/>
    <xf numFmtId="0" fontId="1" fillId="0" borderId="0" xfId="0" applyFont="1" applyFill="1"/>
    <xf numFmtId="0" fontId="0" fillId="0" borderId="0" xfId="0" applyFill="1"/>
    <xf numFmtId="0" fontId="9" fillId="0" borderId="5" xfId="0" applyFont="1" applyBorder="1" applyAlignment="1">
      <alignment horizontal="left" wrapText="1"/>
    </xf>
    <xf numFmtId="0" fontId="11" fillId="0" borderId="0" xfId="0" applyFont="1" applyFill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14" fontId="10" fillId="5" borderId="0" xfId="0" applyNumberFormat="1" applyFont="1" applyFill="1"/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DB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1455420</xdr:colOff>
      <xdr:row>0</xdr:row>
      <xdr:rowOff>30480</xdr:rowOff>
    </xdr:from>
    <xdr:to>
      <xdr:col>6</xdr:col>
      <xdr:colOff>2275205</xdr:colOff>
      <xdr:row>2</xdr:row>
      <xdr:rowOff>240752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67A96-BB55-4B40-9902-1DE3535DE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0480"/>
          <a:ext cx="823595" cy="770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1531620</xdr:colOff>
      <xdr:row>0</xdr:row>
      <xdr:rowOff>7619</xdr:rowOff>
    </xdr:from>
    <xdr:to>
      <xdr:col>6</xdr:col>
      <xdr:colOff>2408555</xdr:colOff>
      <xdr:row>2</xdr:row>
      <xdr:rowOff>263972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954E45-FDB2-4C60-9BBB-7BFE663CF2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380" y="7619"/>
          <a:ext cx="876935" cy="820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7271-C511-45CE-9127-7B577F2CE1DF}">
  <dimension ref="A1:I23"/>
  <sheetViews>
    <sheetView tabSelected="1" workbookViewId="0">
      <selection activeCell="K16" sqref="K16"/>
    </sheetView>
  </sheetViews>
  <sheetFormatPr defaultRowHeight="14.4" x14ac:dyDescent="0.3"/>
  <cols>
    <col min="9" max="9" width="10.77734375" bestFit="1" customWidth="1"/>
  </cols>
  <sheetData>
    <row r="1" spans="1:9" ht="23.4" x14ac:dyDescent="0.45">
      <c r="A1" s="26" t="s">
        <v>115</v>
      </c>
      <c r="B1" s="27"/>
      <c r="C1" s="27"/>
      <c r="D1" s="27"/>
      <c r="E1" s="27"/>
      <c r="F1" s="27"/>
      <c r="G1" s="27"/>
      <c r="H1" s="27"/>
      <c r="I1" s="36">
        <v>44084</v>
      </c>
    </row>
    <row r="3" spans="1:9" x14ac:dyDescent="0.3">
      <c r="A3" t="s">
        <v>154</v>
      </c>
    </row>
    <row r="4" spans="1:9" x14ac:dyDescent="0.3">
      <c r="A4" t="s">
        <v>116</v>
      </c>
    </row>
    <row r="5" spans="1:9" x14ac:dyDescent="0.3">
      <c r="A5" t="s">
        <v>117</v>
      </c>
    </row>
    <row r="6" spans="1:9" x14ac:dyDescent="0.3">
      <c r="A6" t="s">
        <v>118</v>
      </c>
    </row>
    <row r="7" spans="1:9" x14ac:dyDescent="0.3">
      <c r="A7" t="s">
        <v>119</v>
      </c>
    </row>
    <row r="8" spans="1:9" x14ac:dyDescent="0.3">
      <c r="A8" t="s">
        <v>125</v>
      </c>
    </row>
    <row r="10" spans="1:9" x14ac:dyDescent="0.3">
      <c r="A10" s="28" t="s">
        <v>138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3">
      <c r="A11" s="29" t="s">
        <v>120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3">
      <c r="A12" s="29" t="s">
        <v>121</v>
      </c>
      <c r="B12" s="29"/>
      <c r="C12" s="29"/>
      <c r="D12" s="29"/>
      <c r="E12" s="29"/>
      <c r="F12" s="29"/>
      <c r="G12" s="29"/>
      <c r="H12" s="29"/>
      <c r="I12" s="29"/>
    </row>
    <row r="13" spans="1:9" x14ac:dyDescent="0.3">
      <c r="A13" s="29" t="s">
        <v>139</v>
      </c>
      <c r="B13" s="29"/>
      <c r="C13" s="29"/>
      <c r="D13" s="29"/>
      <c r="E13" s="29"/>
      <c r="F13" s="29"/>
      <c r="G13" s="29"/>
      <c r="H13" s="29"/>
      <c r="I13" s="29"/>
    </row>
    <row r="14" spans="1:9" x14ac:dyDescent="0.3">
      <c r="A14" s="29" t="s">
        <v>155</v>
      </c>
      <c r="B14" s="29"/>
      <c r="C14" s="29"/>
      <c r="D14" s="29"/>
      <c r="E14" s="29"/>
      <c r="F14" s="29"/>
      <c r="G14" s="29"/>
      <c r="H14" s="29"/>
      <c r="I14" s="29"/>
    </row>
    <row r="15" spans="1:9" x14ac:dyDescent="0.3">
      <c r="A15" s="29" t="s">
        <v>133</v>
      </c>
      <c r="B15" s="29"/>
      <c r="C15" s="29"/>
      <c r="D15" s="29"/>
      <c r="E15" s="29"/>
      <c r="F15" s="29"/>
      <c r="G15" s="29"/>
      <c r="H15" s="29"/>
      <c r="I15" s="29"/>
    </row>
    <row r="16" spans="1:9" x14ac:dyDescent="0.3">
      <c r="A16" s="29" t="s">
        <v>122</v>
      </c>
      <c r="B16" s="29"/>
      <c r="C16" s="29"/>
      <c r="D16" s="29"/>
      <c r="E16" s="29"/>
      <c r="F16" s="29"/>
      <c r="G16" s="29"/>
      <c r="H16" s="29"/>
      <c r="I16" s="29"/>
    </row>
    <row r="17" spans="1:9" x14ac:dyDescent="0.3">
      <c r="A17" s="29" t="s">
        <v>134</v>
      </c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29" t="s">
        <v>127</v>
      </c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29" t="s">
        <v>126</v>
      </c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29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31" t="s">
        <v>135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31" t="s">
        <v>136</v>
      </c>
    </row>
    <row r="23" spans="1:9" x14ac:dyDescent="0.3">
      <c r="A23" s="32" t="s">
        <v>137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zoomScaleNormal="100" workbookViewId="0">
      <selection activeCell="B13" sqref="B13"/>
    </sheetView>
  </sheetViews>
  <sheetFormatPr defaultRowHeight="14.4" x14ac:dyDescent="0.3"/>
  <cols>
    <col min="1" max="1" width="4.109375" customWidth="1"/>
    <col min="2" max="2" width="32.21875" bestFit="1" customWidth="1"/>
    <col min="3" max="3" width="5.44140625" bestFit="1" customWidth="1"/>
    <col min="4" max="4" width="10.33203125" customWidth="1"/>
    <col min="5" max="5" width="10.5546875" customWidth="1"/>
    <col min="6" max="6" width="12.33203125" customWidth="1"/>
    <col min="7" max="7" width="34.109375" customWidth="1"/>
  </cols>
  <sheetData>
    <row r="1" spans="1:7" ht="23.4" x14ac:dyDescent="0.45">
      <c r="A1" s="3" t="s">
        <v>152</v>
      </c>
      <c r="B1" s="1"/>
      <c r="C1" s="1"/>
      <c r="D1" s="1"/>
      <c r="E1" s="1"/>
      <c r="F1" s="1"/>
      <c r="G1" s="1"/>
    </row>
    <row r="2" spans="1:7" ht="21" x14ac:dyDescent="0.4">
      <c r="A2" s="2" t="s">
        <v>0</v>
      </c>
      <c r="B2" s="1"/>
      <c r="C2" s="1"/>
      <c r="D2" s="1"/>
      <c r="E2" s="1"/>
      <c r="F2" s="1"/>
      <c r="G2" s="1"/>
    </row>
    <row r="3" spans="1:7" ht="21" x14ac:dyDescent="0.4">
      <c r="A3" s="2" t="s">
        <v>36</v>
      </c>
      <c r="B3" s="1"/>
      <c r="C3" s="1"/>
      <c r="D3" s="1"/>
      <c r="E3" s="1"/>
      <c r="F3" s="1"/>
      <c r="G3" s="1"/>
    </row>
    <row r="5" spans="1:7" ht="15.6" x14ac:dyDescent="0.3">
      <c r="A5" s="5" t="s">
        <v>1</v>
      </c>
      <c r="B5" s="4"/>
      <c r="C5" s="4"/>
      <c r="D5" s="4"/>
      <c r="E5" s="4"/>
      <c r="F5" s="4"/>
      <c r="G5" s="4"/>
    </row>
    <row r="6" spans="1:7" ht="28.8" x14ac:dyDescent="0.3">
      <c r="B6" s="6" t="s">
        <v>15</v>
      </c>
      <c r="C6" s="6" t="s">
        <v>114</v>
      </c>
      <c r="D6" s="22" t="s">
        <v>42</v>
      </c>
      <c r="E6" s="22" t="s">
        <v>41</v>
      </c>
      <c r="F6" s="6" t="s">
        <v>109</v>
      </c>
      <c r="G6" s="6" t="s">
        <v>20</v>
      </c>
    </row>
    <row r="7" spans="1:7" x14ac:dyDescent="0.3">
      <c r="B7" s="7" t="s">
        <v>5</v>
      </c>
      <c r="C7" s="8">
        <v>40</v>
      </c>
      <c r="D7" s="9">
        <v>115</v>
      </c>
      <c r="E7" s="9">
        <f>D7/1.15</f>
        <v>100.00000000000001</v>
      </c>
      <c r="F7" s="9">
        <f>C7*E7</f>
        <v>4000.0000000000005</v>
      </c>
      <c r="G7" s="10"/>
    </row>
    <row r="8" spans="1:7" x14ac:dyDescent="0.3">
      <c r="B8" s="7" t="s">
        <v>6</v>
      </c>
      <c r="C8" s="8"/>
      <c r="D8" s="9"/>
      <c r="E8" s="9">
        <f t="shared" ref="E8:E20" si="0">D8/1.15</f>
        <v>0</v>
      </c>
      <c r="F8" s="9">
        <f t="shared" ref="F8:F20" si="1">C8*E8</f>
        <v>0</v>
      </c>
      <c r="G8" s="10"/>
    </row>
    <row r="9" spans="1:7" x14ac:dyDescent="0.3">
      <c r="B9" s="7" t="s">
        <v>7</v>
      </c>
      <c r="C9" s="8"/>
      <c r="D9" s="9"/>
      <c r="E9" s="9">
        <f t="shared" si="0"/>
        <v>0</v>
      </c>
      <c r="F9" s="9">
        <f t="shared" si="1"/>
        <v>0</v>
      </c>
      <c r="G9" s="10"/>
    </row>
    <row r="10" spans="1:7" x14ac:dyDescent="0.3">
      <c r="B10" s="7" t="s">
        <v>8</v>
      </c>
      <c r="C10" s="8"/>
      <c r="D10" s="9"/>
      <c r="E10" s="9">
        <f t="shared" si="0"/>
        <v>0</v>
      </c>
      <c r="F10" s="9">
        <f t="shared" si="1"/>
        <v>0</v>
      </c>
      <c r="G10" s="10"/>
    </row>
    <row r="11" spans="1:7" x14ac:dyDescent="0.3">
      <c r="B11" s="7" t="s">
        <v>9</v>
      </c>
      <c r="C11" s="8"/>
      <c r="D11" s="9"/>
      <c r="E11" s="9">
        <f t="shared" si="0"/>
        <v>0</v>
      </c>
      <c r="F11" s="9">
        <f t="shared" si="1"/>
        <v>0</v>
      </c>
      <c r="G11" s="10"/>
    </row>
    <row r="12" spans="1:7" x14ac:dyDescent="0.3">
      <c r="B12" s="7" t="s">
        <v>10</v>
      </c>
      <c r="C12" s="8"/>
      <c r="D12" s="9"/>
      <c r="E12" s="9">
        <f t="shared" si="0"/>
        <v>0</v>
      </c>
      <c r="F12" s="9">
        <f t="shared" si="1"/>
        <v>0</v>
      </c>
      <c r="G12" s="10"/>
    </row>
    <row r="13" spans="1:7" x14ac:dyDescent="0.3">
      <c r="B13" s="7" t="s">
        <v>11</v>
      </c>
      <c r="C13" s="8"/>
      <c r="D13" s="9"/>
      <c r="E13" s="9">
        <f t="shared" si="0"/>
        <v>0</v>
      </c>
      <c r="F13" s="9">
        <f t="shared" si="1"/>
        <v>0</v>
      </c>
      <c r="G13" s="10"/>
    </row>
    <row r="14" spans="1:7" x14ac:dyDescent="0.3">
      <c r="B14" s="7" t="s">
        <v>12</v>
      </c>
      <c r="C14" s="8"/>
      <c r="D14" s="9"/>
      <c r="E14" s="9">
        <f t="shared" si="0"/>
        <v>0</v>
      </c>
      <c r="F14" s="9">
        <f t="shared" si="1"/>
        <v>0</v>
      </c>
      <c r="G14" s="10"/>
    </row>
    <row r="15" spans="1:7" x14ac:dyDescent="0.3">
      <c r="B15" s="7" t="s">
        <v>13</v>
      </c>
      <c r="C15" s="8"/>
      <c r="D15" s="9"/>
      <c r="E15" s="9">
        <f t="shared" si="0"/>
        <v>0</v>
      </c>
      <c r="F15" s="9">
        <f t="shared" si="1"/>
        <v>0</v>
      </c>
      <c r="G15" s="10"/>
    </row>
    <row r="16" spans="1:7" x14ac:dyDescent="0.3">
      <c r="B16" s="7" t="s">
        <v>131</v>
      </c>
      <c r="C16" s="8"/>
      <c r="D16" s="9"/>
      <c r="E16" s="9">
        <f t="shared" ref="E16" si="2">D16/1.15</f>
        <v>0</v>
      </c>
      <c r="F16" s="9">
        <f t="shared" ref="F16" si="3">C16*E16</f>
        <v>0</v>
      </c>
      <c r="G16" s="10"/>
    </row>
    <row r="17" spans="1:7" ht="28.8" x14ac:dyDescent="0.3">
      <c r="B17" s="7" t="s">
        <v>16</v>
      </c>
      <c r="C17" s="8">
        <f>SUM(C7:C15)</f>
        <v>40</v>
      </c>
      <c r="D17" s="8">
        <v>20</v>
      </c>
      <c r="E17" s="9">
        <f t="shared" si="0"/>
        <v>17.39130434782609</v>
      </c>
      <c r="F17" s="11">
        <f t="shared" si="1"/>
        <v>695.65217391304361</v>
      </c>
      <c r="G17" s="10" t="s">
        <v>129</v>
      </c>
    </row>
    <row r="18" spans="1:7" ht="28.8" x14ac:dyDescent="0.3">
      <c r="B18" s="7" t="s">
        <v>17</v>
      </c>
      <c r="C18" s="8">
        <f>SUM(C7:C15)</f>
        <v>40</v>
      </c>
      <c r="D18" s="8">
        <v>20</v>
      </c>
      <c r="E18" s="9">
        <f t="shared" si="0"/>
        <v>17.39130434782609</v>
      </c>
      <c r="F18" s="12">
        <f t="shared" si="1"/>
        <v>695.65217391304361</v>
      </c>
      <c r="G18" s="10" t="s">
        <v>129</v>
      </c>
    </row>
    <row r="19" spans="1:7" ht="28.8" x14ac:dyDescent="0.3">
      <c r="B19" s="7" t="s">
        <v>124</v>
      </c>
      <c r="C19" s="8"/>
      <c r="D19" s="8"/>
      <c r="E19" s="9">
        <f t="shared" si="0"/>
        <v>0</v>
      </c>
      <c r="F19" s="13">
        <f t="shared" si="1"/>
        <v>0</v>
      </c>
      <c r="G19" s="10" t="s">
        <v>37</v>
      </c>
    </row>
    <row r="20" spans="1:7" x14ac:dyDescent="0.3">
      <c r="B20" s="7" t="s">
        <v>18</v>
      </c>
      <c r="C20" s="8"/>
      <c r="D20" s="8"/>
      <c r="E20" s="9">
        <f t="shared" si="0"/>
        <v>0</v>
      </c>
      <c r="F20" s="9">
        <f t="shared" si="1"/>
        <v>0</v>
      </c>
      <c r="G20" s="10"/>
    </row>
    <row r="21" spans="1:7" x14ac:dyDescent="0.3">
      <c r="B21" s="30" t="s">
        <v>128</v>
      </c>
      <c r="C21" s="10"/>
      <c r="D21" s="10"/>
      <c r="E21" s="9"/>
      <c r="F21" s="9"/>
      <c r="G21" s="10"/>
    </row>
    <row r="22" spans="1:7" x14ac:dyDescent="0.3">
      <c r="B22" s="6" t="s">
        <v>19</v>
      </c>
      <c r="C22" s="10"/>
      <c r="D22" s="10"/>
      <c r="E22" s="14"/>
      <c r="F22" s="15">
        <f>SUBTOTAL(9,F7:F21)</f>
        <v>5391.3043478260879</v>
      </c>
      <c r="G22" s="10"/>
    </row>
    <row r="23" spans="1:7" x14ac:dyDescent="0.3">
      <c r="B23" s="10"/>
      <c r="C23" s="10"/>
      <c r="D23" s="10"/>
      <c r="E23" s="10"/>
      <c r="F23" s="10"/>
      <c r="G23" s="10"/>
    </row>
    <row r="24" spans="1:7" ht="15.6" x14ac:dyDescent="0.3">
      <c r="A24" s="5" t="s">
        <v>2</v>
      </c>
      <c r="B24" s="16"/>
      <c r="C24" s="16"/>
      <c r="D24" s="16"/>
      <c r="E24" s="16"/>
      <c r="F24" s="16"/>
      <c r="G24" s="16"/>
    </row>
    <row r="25" spans="1:7" ht="28.8" x14ac:dyDescent="0.3">
      <c r="B25" s="6" t="s">
        <v>21</v>
      </c>
      <c r="C25" s="6" t="s">
        <v>114</v>
      </c>
      <c r="D25" s="22" t="s">
        <v>42</v>
      </c>
      <c r="E25" s="22" t="s">
        <v>41</v>
      </c>
      <c r="F25" s="6" t="s">
        <v>109</v>
      </c>
      <c r="G25" s="6" t="s">
        <v>20</v>
      </c>
    </row>
    <row r="26" spans="1:7" x14ac:dyDescent="0.3">
      <c r="B26" s="7" t="s">
        <v>22</v>
      </c>
      <c r="C26" s="8"/>
      <c r="D26" s="9"/>
      <c r="E26" s="9">
        <f>D26/1.15</f>
        <v>0</v>
      </c>
      <c r="F26" s="9">
        <f>C26*E26</f>
        <v>0</v>
      </c>
    </row>
    <row r="27" spans="1:7" x14ac:dyDescent="0.3">
      <c r="B27" s="7" t="s">
        <v>23</v>
      </c>
      <c r="C27" s="8"/>
      <c r="D27" s="9"/>
      <c r="E27" s="9">
        <f t="shared" ref="E27:E28" si="4">D27/1.15</f>
        <v>0</v>
      </c>
      <c r="F27" s="9">
        <v>0</v>
      </c>
      <c r="G27" s="10"/>
    </row>
    <row r="28" spans="1:7" x14ac:dyDescent="0.3">
      <c r="B28" s="7" t="s">
        <v>24</v>
      </c>
      <c r="C28" s="8"/>
      <c r="D28" s="9"/>
      <c r="E28" s="9">
        <f t="shared" si="4"/>
        <v>0</v>
      </c>
      <c r="F28" s="9">
        <f t="shared" ref="F28" si="5">C28*E28</f>
        <v>0</v>
      </c>
      <c r="G28" s="10"/>
    </row>
    <row r="29" spans="1:7" ht="28.8" x14ac:dyDescent="0.3">
      <c r="B29" s="30" t="s">
        <v>128</v>
      </c>
      <c r="C29" s="10"/>
      <c r="D29" s="10"/>
      <c r="E29" s="9"/>
      <c r="F29" s="9"/>
      <c r="G29" s="10" t="s">
        <v>130</v>
      </c>
    </row>
    <row r="30" spans="1:7" x14ac:dyDescent="0.3">
      <c r="B30" s="6" t="s">
        <v>14</v>
      </c>
      <c r="C30" s="10"/>
      <c r="D30" s="10"/>
      <c r="E30" s="10"/>
      <c r="F30" s="15">
        <f>SUBTOTAL(9,F26:F29)</f>
        <v>0</v>
      </c>
      <c r="G30" s="10"/>
    </row>
    <row r="31" spans="1:7" x14ac:dyDescent="0.3">
      <c r="B31" s="6"/>
      <c r="C31" s="10"/>
      <c r="D31" s="10"/>
      <c r="E31" s="10"/>
      <c r="F31" s="10"/>
      <c r="G31" s="10"/>
    </row>
    <row r="32" spans="1:7" ht="15.6" x14ac:dyDescent="0.3">
      <c r="A32" s="5" t="s">
        <v>3</v>
      </c>
      <c r="B32" s="16"/>
      <c r="C32" s="16"/>
      <c r="D32" s="16"/>
      <c r="E32" s="16"/>
      <c r="F32" s="16"/>
      <c r="G32" s="16"/>
    </row>
    <row r="33" spans="1:7" ht="28.8" x14ac:dyDescent="0.3">
      <c r="B33" s="6" t="s">
        <v>25</v>
      </c>
      <c r="C33" s="6" t="s">
        <v>114</v>
      </c>
      <c r="D33" s="22" t="s">
        <v>42</v>
      </c>
      <c r="E33" s="22" t="s">
        <v>41</v>
      </c>
      <c r="F33" s="6" t="s">
        <v>109</v>
      </c>
      <c r="G33" s="6" t="s">
        <v>20</v>
      </c>
    </row>
    <row r="34" spans="1:7" x14ac:dyDescent="0.3">
      <c r="B34" s="7" t="s">
        <v>26</v>
      </c>
      <c r="C34" s="8"/>
      <c r="D34" s="9"/>
      <c r="E34" s="9">
        <f>D34/1.15</f>
        <v>0</v>
      </c>
      <c r="F34" s="9">
        <f t="shared" ref="F34:F36" si="6">C34*E34</f>
        <v>0</v>
      </c>
      <c r="G34" s="10"/>
    </row>
    <row r="35" spans="1:7" x14ac:dyDescent="0.3">
      <c r="B35" s="7" t="s">
        <v>27</v>
      </c>
      <c r="C35" s="8"/>
      <c r="D35" s="9"/>
      <c r="E35" s="9">
        <f t="shared" ref="E35:E36" si="7">D35/1.15</f>
        <v>0</v>
      </c>
      <c r="F35" s="9">
        <v>0</v>
      </c>
      <c r="G35" s="10"/>
    </row>
    <row r="36" spans="1:7" x14ac:dyDescent="0.3">
      <c r="B36" s="7" t="s">
        <v>28</v>
      </c>
      <c r="C36" s="8"/>
      <c r="D36" s="9"/>
      <c r="E36" s="9">
        <f t="shared" si="7"/>
        <v>0</v>
      </c>
      <c r="F36" s="9">
        <f t="shared" si="6"/>
        <v>0</v>
      </c>
      <c r="G36" s="10"/>
    </row>
    <row r="37" spans="1:7" x14ac:dyDescent="0.3">
      <c r="B37" s="30" t="s">
        <v>128</v>
      </c>
      <c r="C37" s="10"/>
      <c r="D37" s="10"/>
      <c r="E37" s="9"/>
      <c r="F37" s="9"/>
      <c r="G37" s="10"/>
    </row>
    <row r="38" spans="1:7" x14ac:dyDescent="0.3">
      <c r="B38" s="6" t="s">
        <v>14</v>
      </c>
      <c r="C38" s="10"/>
      <c r="D38" s="10"/>
      <c r="E38" s="10"/>
      <c r="F38" s="15">
        <f>SUBTOTAL(9,F34:F37)</f>
        <v>0</v>
      </c>
      <c r="G38" s="10"/>
    </row>
    <row r="39" spans="1:7" x14ac:dyDescent="0.3">
      <c r="B39" s="10"/>
      <c r="C39" s="10"/>
      <c r="D39" s="10"/>
      <c r="E39" s="10"/>
      <c r="F39" s="10"/>
      <c r="G39" s="10"/>
    </row>
    <row r="40" spans="1:7" ht="15.6" x14ac:dyDescent="0.3">
      <c r="A40" s="5" t="s">
        <v>4</v>
      </c>
      <c r="B40" s="16"/>
      <c r="C40" s="16"/>
      <c r="D40" s="16"/>
      <c r="E40" s="16"/>
      <c r="F40" s="16"/>
      <c r="G40" s="16"/>
    </row>
    <row r="41" spans="1:7" ht="28.8" x14ac:dyDescent="0.3">
      <c r="B41" s="6" t="s">
        <v>29</v>
      </c>
      <c r="C41" s="6" t="s">
        <v>114</v>
      </c>
      <c r="D41" s="22" t="s">
        <v>42</v>
      </c>
      <c r="E41" s="22" t="s">
        <v>41</v>
      </c>
      <c r="F41" s="6" t="s">
        <v>109</v>
      </c>
      <c r="G41" s="6" t="s">
        <v>20</v>
      </c>
    </row>
    <row r="42" spans="1:7" x14ac:dyDescent="0.3">
      <c r="B42" s="7" t="s">
        <v>38</v>
      </c>
      <c r="C42" s="8">
        <v>1</v>
      </c>
      <c r="D42" s="9">
        <v>10</v>
      </c>
      <c r="E42" s="9">
        <f>D42/1.15</f>
        <v>8.6956521739130448</v>
      </c>
      <c r="F42" s="9">
        <f t="shared" ref="F42:F44" si="8">C42*E42</f>
        <v>8.6956521739130448</v>
      </c>
      <c r="G42" s="10"/>
    </row>
    <row r="43" spans="1:7" x14ac:dyDescent="0.3">
      <c r="B43" s="7" t="s">
        <v>39</v>
      </c>
      <c r="C43" s="8"/>
      <c r="D43" s="9"/>
      <c r="E43" s="9">
        <f t="shared" ref="E43:E44" si="9">D43/1.15</f>
        <v>0</v>
      </c>
      <c r="F43" s="9">
        <v>0</v>
      </c>
      <c r="G43" s="10"/>
    </row>
    <row r="44" spans="1:7" x14ac:dyDescent="0.3">
      <c r="B44" s="7" t="s">
        <v>40</v>
      </c>
      <c r="C44" s="8"/>
      <c r="D44" s="9"/>
      <c r="E44" s="9">
        <f t="shared" si="9"/>
        <v>0</v>
      </c>
      <c r="F44" s="9">
        <f t="shared" si="8"/>
        <v>0</v>
      </c>
      <c r="G44" s="10"/>
    </row>
    <row r="45" spans="1:7" ht="43.2" x14ac:dyDescent="0.3">
      <c r="B45" s="30" t="s">
        <v>128</v>
      </c>
      <c r="C45" s="10"/>
      <c r="D45" s="10"/>
      <c r="E45" s="9"/>
      <c r="F45" s="9"/>
      <c r="G45" s="33" t="s">
        <v>140</v>
      </c>
    </row>
    <row r="46" spans="1:7" x14ac:dyDescent="0.3">
      <c r="B46" s="6" t="s">
        <v>14</v>
      </c>
      <c r="C46" s="10"/>
      <c r="D46" s="10"/>
      <c r="E46" s="10"/>
      <c r="F46" s="15">
        <f>SUBTOTAL(9,F42:F45)</f>
        <v>8.6956521739130448</v>
      </c>
      <c r="G46" s="10"/>
    </row>
    <row r="47" spans="1:7" x14ac:dyDescent="0.3">
      <c r="B47" s="10"/>
      <c r="C47" s="10"/>
      <c r="D47" s="10"/>
      <c r="E47" s="10"/>
      <c r="F47" s="10"/>
      <c r="G47" s="10"/>
    </row>
    <row r="48" spans="1:7" ht="15.6" x14ac:dyDescent="0.3">
      <c r="A48" s="5" t="s">
        <v>30</v>
      </c>
      <c r="B48" s="16"/>
      <c r="C48" s="16"/>
      <c r="D48" s="16"/>
      <c r="E48" s="16"/>
      <c r="F48" s="16"/>
      <c r="G48" s="16"/>
    </row>
    <row r="49" spans="1:7" ht="28.8" x14ac:dyDescent="0.3">
      <c r="B49" s="6" t="s">
        <v>34</v>
      </c>
      <c r="C49" s="6"/>
      <c r="D49" s="22"/>
      <c r="E49" s="22"/>
      <c r="F49" s="6" t="s">
        <v>109</v>
      </c>
      <c r="G49" s="6" t="s">
        <v>20</v>
      </c>
    </row>
    <row r="50" spans="1:7" x14ac:dyDescent="0.3">
      <c r="B50" s="17" t="s">
        <v>31</v>
      </c>
      <c r="C50" s="8"/>
      <c r="D50" s="9"/>
      <c r="E50" s="9"/>
      <c r="F50" s="14">
        <f>SUBTOTAL(9,F5:F48)</f>
        <v>5400.0000000000009</v>
      </c>
      <c r="G50" s="10"/>
    </row>
    <row r="51" spans="1:7" ht="15" thickBot="1" x14ac:dyDescent="0.35">
      <c r="B51" s="17" t="s">
        <v>32</v>
      </c>
      <c r="C51" s="10"/>
      <c r="D51" s="10"/>
      <c r="E51" s="9"/>
      <c r="F51" s="14">
        <f>F17+F18+F19</f>
        <v>1391.3043478260872</v>
      </c>
      <c r="G51" s="10" t="s">
        <v>37</v>
      </c>
    </row>
    <row r="52" spans="1:7" ht="15" thickBot="1" x14ac:dyDescent="0.35">
      <c r="B52" s="6" t="s">
        <v>33</v>
      </c>
      <c r="C52" s="10"/>
      <c r="D52" s="10"/>
      <c r="E52" s="10"/>
      <c r="F52" s="18">
        <f>F50-F51</f>
        <v>4008.6956521739139</v>
      </c>
      <c r="G52" s="10"/>
    </row>
    <row r="54" spans="1:7" ht="15.6" x14ac:dyDescent="0.3">
      <c r="A54" s="5" t="s">
        <v>110</v>
      </c>
      <c r="B54" s="16"/>
      <c r="C54" s="16"/>
      <c r="D54" s="16"/>
      <c r="E54" s="16"/>
      <c r="F54" s="16"/>
      <c r="G54" s="16"/>
    </row>
    <row r="55" spans="1:7" ht="28.8" x14ac:dyDescent="0.3">
      <c r="B55" s="6" t="s">
        <v>112</v>
      </c>
      <c r="C55" s="6"/>
      <c r="D55" s="22"/>
      <c r="E55" s="22"/>
      <c r="F55" s="6" t="s">
        <v>109</v>
      </c>
      <c r="G55" s="6" t="s">
        <v>20</v>
      </c>
    </row>
    <row r="56" spans="1:7" x14ac:dyDescent="0.3">
      <c r="B56" s="17" t="s">
        <v>33</v>
      </c>
      <c r="C56" s="10"/>
      <c r="D56" s="10"/>
      <c r="E56" s="10"/>
      <c r="F56" s="14">
        <f>F52</f>
        <v>4008.6956521739139</v>
      </c>
      <c r="G56" s="10"/>
    </row>
    <row r="57" spans="1:7" x14ac:dyDescent="0.3">
      <c r="B57" s="17" t="s">
        <v>47</v>
      </c>
      <c r="C57" s="10"/>
      <c r="D57" s="10"/>
      <c r="E57" s="10"/>
      <c r="F57" s="14">
        <f>Expenses!F93</f>
        <v>3400.0000000000005</v>
      </c>
      <c r="G57" s="10"/>
    </row>
    <row r="58" spans="1:7" ht="29.4" thickBot="1" x14ac:dyDescent="0.35">
      <c r="B58" s="17" t="s">
        <v>113</v>
      </c>
      <c r="C58" s="10"/>
      <c r="D58" s="10"/>
      <c r="E58" s="24">
        <v>0.05</v>
      </c>
      <c r="F58" s="14">
        <f>F57*E58</f>
        <v>170.00000000000003</v>
      </c>
      <c r="G58" s="33" t="s">
        <v>141</v>
      </c>
    </row>
    <row r="59" spans="1:7" ht="15" thickBot="1" x14ac:dyDescent="0.35">
      <c r="B59" s="6" t="s">
        <v>111</v>
      </c>
      <c r="C59" s="10"/>
      <c r="D59" s="10"/>
      <c r="E59" s="10"/>
      <c r="F59" s="18">
        <f>F56-F57-F58</f>
        <v>438.69565217391346</v>
      </c>
      <c r="G59" s="10"/>
    </row>
    <row r="60" spans="1:7" ht="15" thickBot="1" x14ac:dyDescent="0.35">
      <c r="B60" s="23" t="s">
        <v>132</v>
      </c>
      <c r="F60" s="25">
        <f>F59/F57</f>
        <v>0.12902813299232746</v>
      </c>
    </row>
  </sheetData>
  <phoneticPr fontId="6" type="noConversion"/>
  <conditionalFormatting sqref="F5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7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2EF1-8485-4AB3-9B4D-1404A626D3B2}">
  <sheetPr>
    <pageSetUpPr fitToPage="1"/>
  </sheetPr>
  <dimension ref="A1:G93"/>
  <sheetViews>
    <sheetView zoomScale="85" zoomScaleNormal="85" workbookViewId="0">
      <selection activeCell="B11" sqref="B11"/>
    </sheetView>
  </sheetViews>
  <sheetFormatPr defaultRowHeight="14.4" x14ac:dyDescent="0.3"/>
  <cols>
    <col min="1" max="1" width="4.109375" customWidth="1"/>
    <col min="2" max="2" width="32.6640625" customWidth="1"/>
    <col min="3" max="3" width="4.77734375" customWidth="1"/>
    <col min="4" max="4" width="10.109375" customWidth="1"/>
    <col min="5" max="5" width="9.88671875" customWidth="1"/>
    <col min="6" max="6" width="10.44140625" customWidth="1"/>
    <col min="7" max="7" width="49.21875" bestFit="1" customWidth="1"/>
  </cols>
  <sheetData>
    <row r="1" spans="1:7" ht="23.4" x14ac:dyDescent="0.45">
      <c r="A1" s="3" t="s">
        <v>153</v>
      </c>
      <c r="B1" s="1"/>
      <c r="C1" s="1"/>
      <c r="D1" s="1"/>
      <c r="E1" s="1"/>
      <c r="F1" s="1"/>
      <c r="G1" s="1"/>
    </row>
    <row r="2" spans="1:7" ht="21" x14ac:dyDescent="0.4">
      <c r="A2" s="2" t="s">
        <v>0</v>
      </c>
      <c r="B2" s="1"/>
      <c r="C2" s="1"/>
      <c r="D2" s="1"/>
      <c r="E2" s="1"/>
      <c r="F2" s="1"/>
      <c r="G2" s="1"/>
    </row>
    <row r="3" spans="1:7" ht="21" x14ac:dyDescent="0.4">
      <c r="A3" s="2" t="s">
        <v>36</v>
      </c>
      <c r="B3" s="1"/>
      <c r="C3" s="1"/>
      <c r="D3" s="1"/>
      <c r="E3" s="1"/>
      <c r="F3" s="1"/>
      <c r="G3" s="1"/>
    </row>
    <row r="5" spans="1:7" ht="15.6" x14ac:dyDescent="0.3">
      <c r="A5" s="19" t="s">
        <v>43</v>
      </c>
      <c r="B5" s="20"/>
      <c r="C5" s="20"/>
      <c r="D5" s="20"/>
      <c r="E5" s="20"/>
      <c r="F5" s="20"/>
      <c r="G5" s="20"/>
    </row>
    <row r="6" spans="1:7" ht="28.8" x14ac:dyDescent="0.3">
      <c r="B6" s="6" t="s">
        <v>15</v>
      </c>
      <c r="C6" s="6" t="s">
        <v>114</v>
      </c>
      <c r="D6" s="22" t="s">
        <v>42</v>
      </c>
      <c r="E6" s="22" t="s">
        <v>41</v>
      </c>
      <c r="F6" s="6" t="s">
        <v>109</v>
      </c>
      <c r="G6" s="6" t="s">
        <v>20</v>
      </c>
    </row>
    <row r="7" spans="1:7" x14ac:dyDescent="0.3">
      <c r="B7" s="7" t="s">
        <v>49</v>
      </c>
      <c r="C7" s="8">
        <v>5</v>
      </c>
      <c r="D7" s="9">
        <v>115</v>
      </c>
      <c r="E7" s="9">
        <f>D7/1.15</f>
        <v>100.00000000000001</v>
      </c>
      <c r="F7" s="9">
        <f>C7*E7</f>
        <v>500.00000000000006</v>
      </c>
      <c r="G7" s="10"/>
    </row>
    <row r="8" spans="1:7" x14ac:dyDescent="0.3">
      <c r="B8" s="7" t="s">
        <v>51</v>
      </c>
      <c r="C8" s="8"/>
      <c r="D8" s="9"/>
      <c r="E8" s="9">
        <f t="shared" ref="E8:E43" si="0">D8/1.15</f>
        <v>0</v>
      </c>
      <c r="F8" s="9">
        <f t="shared" ref="F8:F19" si="1">C8*E8</f>
        <v>0</v>
      </c>
      <c r="G8" s="10"/>
    </row>
    <row r="9" spans="1:7" ht="28.8" x14ac:dyDescent="0.3">
      <c r="B9" s="7" t="s">
        <v>53</v>
      </c>
      <c r="C9" s="8"/>
      <c r="D9" s="9"/>
      <c r="E9" s="9">
        <f t="shared" si="0"/>
        <v>0</v>
      </c>
      <c r="F9" s="9">
        <f t="shared" si="1"/>
        <v>0</v>
      </c>
      <c r="G9" s="10"/>
    </row>
    <row r="10" spans="1:7" x14ac:dyDescent="0.3">
      <c r="B10" s="7" t="s">
        <v>54</v>
      </c>
      <c r="C10" s="8"/>
      <c r="D10" s="9"/>
      <c r="E10" s="9">
        <f t="shared" si="0"/>
        <v>0</v>
      </c>
      <c r="F10" s="9">
        <f t="shared" si="1"/>
        <v>0</v>
      </c>
      <c r="G10" s="10"/>
    </row>
    <row r="11" spans="1:7" x14ac:dyDescent="0.3">
      <c r="B11" s="7" t="s">
        <v>108</v>
      </c>
      <c r="C11" s="8"/>
      <c r="D11" s="9"/>
      <c r="E11" s="9">
        <f t="shared" si="0"/>
        <v>0</v>
      </c>
      <c r="F11" s="9">
        <f t="shared" ref="F11" si="2">C11*E11</f>
        <v>0</v>
      </c>
      <c r="G11" s="10"/>
    </row>
    <row r="12" spans="1:7" ht="28.8" x14ac:dyDescent="0.3">
      <c r="B12" s="7" t="s">
        <v>55</v>
      </c>
      <c r="C12" s="8"/>
      <c r="D12" s="9"/>
      <c r="E12" s="9">
        <f t="shared" si="0"/>
        <v>0</v>
      </c>
      <c r="F12" s="9">
        <f t="shared" si="1"/>
        <v>0</v>
      </c>
      <c r="G12" s="10"/>
    </row>
    <row r="13" spans="1:7" x14ac:dyDescent="0.3">
      <c r="B13" s="7" t="s">
        <v>56</v>
      </c>
      <c r="C13" s="8"/>
      <c r="D13" s="9"/>
      <c r="E13" s="9">
        <f t="shared" si="0"/>
        <v>0</v>
      </c>
      <c r="F13" s="9">
        <f t="shared" si="1"/>
        <v>0</v>
      </c>
      <c r="G13" s="10"/>
    </row>
    <row r="14" spans="1:7" ht="28.8" x14ac:dyDescent="0.3">
      <c r="B14" s="7" t="s">
        <v>57</v>
      </c>
      <c r="C14" s="8"/>
      <c r="D14" s="9"/>
      <c r="E14" s="9">
        <f t="shared" si="0"/>
        <v>0</v>
      </c>
      <c r="F14" s="9">
        <f t="shared" si="1"/>
        <v>0</v>
      </c>
      <c r="G14" s="10"/>
    </row>
    <row r="15" spans="1:7" x14ac:dyDescent="0.3">
      <c r="B15" s="7" t="s">
        <v>60</v>
      </c>
      <c r="C15" s="8"/>
      <c r="D15" s="9"/>
      <c r="E15" s="9">
        <f t="shared" si="0"/>
        <v>0</v>
      </c>
      <c r="F15" s="9">
        <f t="shared" si="1"/>
        <v>0</v>
      </c>
      <c r="G15" s="10"/>
    </row>
    <row r="16" spans="1:7" ht="28.8" x14ac:dyDescent="0.3">
      <c r="B16" s="7" t="s">
        <v>123</v>
      </c>
      <c r="C16" s="8"/>
      <c r="D16" s="9"/>
      <c r="E16" s="9">
        <f t="shared" si="0"/>
        <v>0</v>
      </c>
      <c r="F16" s="9">
        <f t="shared" si="1"/>
        <v>0</v>
      </c>
      <c r="G16" s="10" t="s">
        <v>149</v>
      </c>
    </row>
    <row r="17" spans="2:7" x14ac:dyDescent="0.3">
      <c r="B17" s="7" t="s">
        <v>70</v>
      </c>
      <c r="C17" s="8"/>
      <c r="D17" s="9"/>
      <c r="E17" s="9">
        <f t="shared" si="0"/>
        <v>0</v>
      </c>
      <c r="F17" s="9">
        <f t="shared" si="1"/>
        <v>0</v>
      </c>
      <c r="G17" s="10"/>
    </row>
    <row r="18" spans="2:7" x14ac:dyDescent="0.3">
      <c r="B18" s="7" t="s">
        <v>71</v>
      </c>
      <c r="C18" s="8"/>
      <c r="D18" s="9"/>
      <c r="E18" s="9">
        <f t="shared" si="0"/>
        <v>0</v>
      </c>
      <c r="F18" s="9">
        <f t="shared" si="1"/>
        <v>0</v>
      </c>
      <c r="G18" s="34" t="s">
        <v>142</v>
      </c>
    </row>
    <row r="19" spans="2:7" x14ac:dyDescent="0.3">
      <c r="B19" s="7" t="s">
        <v>72</v>
      </c>
      <c r="C19" s="8"/>
      <c r="D19" s="9"/>
      <c r="E19" s="9">
        <f t="shared" si="0"/>
        <v>0</v>
      </c>
      <c r="F19" s="9">
        <f t="shared" si="1"/>
        <v>0</v>
      </c>
      <c r="G19" s="34" t="s">
        <v>142</v>
      </c>
    </row>
    <row r="20" spans="2:7" x14ac:dyDescent="0.3">
      <c r="B20" s="7" t="s">
        <v>73</v>
      </c>
      <c r="C20" s="8"/>
      <c r="D20" s="9"/>
      <c r="E20" s="9">
        <f t="shared" si="0"/>
        <v>0</v>
      </c>
      <c r="F20" s="9">
        <f t="shared" ref="F20:F43" si="3">C20*E20</f>
        <v>0</v>
      </c>
      <c r="G20" s="34" t="s">
        <v>142</v>
      </c>
    </row>
    <row r="21" spans="2:7" x14ac:dyDescent="0.3">
      <c r="B21" s="7" t="s">
        <v>74</v>
      </c>
      <c r="C21" s="8"/>
      <c r="D21" s="9"/>
      <c r="E21" s="9">
        <f t="shared" si="0"/>
        <v>0</v>
      </c>
      <c r="F21" s="9">
        <f t="shared" si="3"/>
        <v>0</v>
      </c>
      <c r="G21" s="34" t="s">
        <v>142</v>
      </c>
    </row>
    <row r="22" spans="2:7" x14ac:dyDescent="0.3">
      <c r="B22" s="7" t="s">
        <v>143</v>
      </c>
      <c r="C22" s="8"/>
      <c r="D22" s="9"/>
      <c r="E22" s="9">
        <f t="shared" si="0"/>
        <v>0</v>
      </c>
      <c r="F22" s="9">
        <f t="shared" si="3"/>
        <v>0</v>
      </c>
      <c r="G22" s="34" t="s">
        <v>142</v>
      </c>
    </row>
    <row r="23" spans="2:7" x14ac:dyDescent="0.3">
      <c r="B23" s="7" t="s">
        <v>75</v>
      </c>
      <c r="C23" s="8"/>
      <c r="D23" s="9"/>
      <c r="E23" s="9">
        <f t="shared" si="0"/>
        <v>0</v>
      </c>
      <c r="F23" s="9">
        <f t="shared" si="3"/>
        <v>0</v>
      </c>
      <c r="G23" s="34" t="s">
        <v>142</v>
      </c>
    </row>
    <row r="24" spans="2:7" ht="28.8" x14ac:dyDescent="0.3">
      <c r="B24" s="7" t="s">
        <v>76</v>
      </c>
      <c r="C24" s="8"/>
      <c r="D24" s="9"/>
      <c r="E24" s="9">
        <f t="shared" si="0"/>
        <v>0</v>
      </c>
      <c r="F24" s="9">
        <f t="shared" si="3"/>
        <v>0</v>
      </c>
      <c r="G24" s="34" t="s">
        <v>142</v>
      </c>
    </row>
    <row r="25" spans="2:7" x14ac:dyDescent="0.3">
      <c r="B25" s="7" t="s">
        <v>77</v>
      </c>
      <c r="C25" s="8"/>
      <c r="D25" s="9"/>
      <c r="E25" s="9">
        <f t="shared" si="0"/>
        <v>0</v>
      </c>
      <c r="F25" s="9">
        <f t="shared" si="3"/>
        <v>0</v>
      </c>
      <c r="G25" s="10"/>
    </row>
    <row r="26" spans="2:7" x14ac:dyDescent="0.3">
      <c r="B26" s="7" t="s">
        <v>78</v>
      </c>
      <c r="C26" s="8"/>
      <c r="D26" s="9"/>
      <c r="E26" s="9">
        <f t="shared" si="0"/>
        <v>0</v>
      </c>
      <c r="F26" s="9">
        <f t="shared" si="3"/>
        <v>0</v>
      </c>
      <c r="G26" s="10"/>
    </row>
    <row r="27" spans="2:7" ht="28.8" x14ac:dyDescent="0.3">
      <c r="B27" s="7" t="s">
        <v>79</v>
      </c>
      <c r="C27" s="8"/>
      <c r="D27" s="9"/>
      <c r="E27" s="9">
        <f t="shared" si="0"/>
        <v>0</v>
      </c>
      <c r="F27" s="9">
        <f t="shared" si="3"/>
        <v>0</v>
      </c>
      <c r="G27" s="10"/>
    </row>
    <row r="28" spans="2:7" x14ac:dyDescent="0.3">
      <c r="B28" s="7" t="s">
        <v>80</v>
      </c>
      <c r="C28" s="8"/>
      <c r="D28" s="9"/>
      <c r="E28" s="9">
        <f t="shared" si="0"/>
        <v>0</v>
      </c>
      <c r="F28" s="9">
        <f t="shared" si="3"/>
        <v>0</v>
      </c>
      <c r="G28" s="10"/>
    </row>
    <row r="29" spans="2:7" x14ac:dyDescent="0.3">
      <c r="B29" s="7" t="s">
        <v>81</v>
      </c>
      <c r="C29" s="8"/>
      <c r="D29" s="9"/>
      <c r="E29" s="9">
        <f t="shared" si="0"/>
        <v>0</v>
      </c>
      <c r="F29" s="9">
        <f t="shared" si="3"/>
        <v>0</v>
      </c>
      <c r="G29" s="10"/>
    </row>
    <row r="30" spans="2:7" x14ac:dyDescent="0.3">
      <c r="B30" s="7" t="s">
        <v>87</v>
      </c>
      <c r="C30" s="8"/>
      <c r="D30" s="9"/>
      <c r="E30" s="9">
        <f t="shared" si="0"/>
        <v>0</v>
      </c>
      <c r="F30" s="9">
        <f t="shared" si="3"/>
        <v>0</v>
      </c>
      <c r="G30" s="10"/>
    </row>
    <row r="31" spans="2:7" x14ac:dyDescent="0.3">
      <c r="B31" s="7" t="s">
        <v>88</v>
      </c>
      <c r="C31" s="8"/>
      <c r="D31" s="9"/>
      <c r="E31" s="9">
        <f t="shared" si="0"/>
        <v>0</v>
      </c>
      <c r="F31" s="9">
        <f t="shared" si="3"/>
        <v>0</v>
      </c>
      <c r="G31" s="10"/>
    </row>
    <row r="32" spans="2:7" x14ac:dyDescent="0.3">
      <c r="B32" s="7" t="s">
        <v>89</v>
      </c>
      <c r="C32" s="8"/>
      <c r="D32" s="9"/>
      <c r="E32" s="9">
        <f t="shared" si="0"/>
        <v>0</v>
      </c>
      <c r="F32" s="9">
        <f t="shared" si="3"/>
        <v>0</v>
      </c>
      <c r="G32" s="10"/>
    </row>
    <row r="33" spans="1:7" x14ac:dyDescent="0.3">
      <c r="B33" s="7" t="s">
        <v>90</v>
      </c>
      <c r="C33" s="8"/>
      <c r="D33" s="9"/>
      <c r="E33" s="9">
        <f t="shared" si="0"/>
        <v>0</v>
      </c>
      <c r="F33" s="9">
        <f t="shared" si="3"/>
        <v>0</v>
      </c>
      <c r="G33" s="10"/>
    </row>
    <row r="34" spans="1:7" x14ac:dyDescent="0.3">
      <c r="B34" s="7" t="s">
        <v>91</v>
      </c>
      <c r="C34" s="8"/>
      <c r="D34" s="9"/>
      <c r="E34" s="9">
        <f t="shared" si="0"/>
        <v>0</v>
      </c>
      <c r="F34" s="9">
        <f t="shared" si="3"/>
        <v>0</v>
      </c>
      <c r="G34" s="10"/>
    </row>
    <row r="35" spans="1:7" x14ac:dyDescent="0.3">
      <c r="B35" s="7" t="s">
        <v>94</v>
      </c>
      <c r="C35" s="8"/>
      <c r="D35" s="9"/>
      <c r="E35" s="9">
        <f t="shared" si="0"/>
        <v>0</v>
      </c>
      <c r="F35" s="9">
        <f t="shared" si="3"/>
        <v>0</v>
      </c>
      <c r="G35" s="10"/>
    </row>
    <row r="36" spans="1:7" x14ac:dyDescent="0.3">
      <c r="B36" s="7" t="s">
        <v>95</v>
      </c>
      <c r="C36" s="8"/>
      <c r="D36" s="9"/>
      <c r="E36" s="9">
        <f t="shared" si="0"/>
        <v>0</v>
      </c>
      <c r="F36" s="9">
        <f t="shared" si="3"/>
        <v>0</v>
      </c>
      <c r="G36" s="10"/>
    </row>
    <row r="37" spans="1:7" x14ac:dyDescent="0.3">
      <c r="B37" s="7" t="s">
        <v>96</v>
      </c>
      <c r="C37" s="8"/>
      <c r="D37" s="9"/>
      <c r="E37" s="9">
        <f t="shared" si="0"/>
        <v>0</v>
      </c>
      <c r="F37" s="9">
        <f t="shared" si="3"/>
        <v>0</v>
      </c>
      <c r="G37" s="10" t="s">
        <v>144</v>
      </c>
    </row>
    <row r="38" spans="1:7" ht="28.8" x14ac:dyDescent="0.3">
      <c r="B38" s="7" t="s">
        <v>97</v>
      </c>
      <c r="C38" s="8"/>
      <c r="D38" s="9"/>
      <c r="E38" s="9">
        <f t="shared" si="0"/>
        <v>0</v>
      </c>
      <c r="F38" s="9">
        <f t="shared" si="3"/>
        <v>0</v>
      </c>
      <c r="G38" s="10"/>
    </row>
    <row r="39" spans="1:7" x14ac:dyDescent="0.3">
      <c r="B39" s="7" t="s">
        <v>102</v>
      </c>
      <c r="C39" s="8"/>
      <c r="D39" s="9"/>
      <c r="E39" s="9">
        <f t="shared" si="0"/>
        <v>0</v>
      </c>
      <c r="F39" s="9">
        <f t="shared" si="3"/>
        <v>0</v>
      </c>
      <c r="G39" s="34" t="s">
        <v>142</v>
      </c>
    </row>
    <row r="40" spans="1:7" x14ac:dyDescent="0.3">
      <c r="B40" s="7" t="s">
        <v>103</v>
      </c>
      <c r="C40" s="8"/>
      <c r="D40" s="9"/>
      <c r="E40" s="9">
        <f t="shared" si="0"/>
        <v>0</v>
      </c>
      <c r="F40" s="9">
        <f t="shared" si="3"/>
        <v>0</v>
      </c>
      <c r="G40" s="34" t="s">
        <v>142</v>
      </c>
    </row>
    <row r="41" spans="1:7" x14ac:dyDescent="0.3">
      <c r="B41" s="7" t="s">
        <v>105</v>
      </c>
      <c r="C41" s="8"/>
      <c r="D41" s="9"/>
      <c r="E41" s="9">
        <f t="shared" si="0"/>
        <v>0</v>
      </c>
      <c r="F41" s="9">
        <f t="shared" si="3"/>
        <v>0</v>
      </c>
      <c r="G41" s="10"/>
    </row>
    <row r="42" spans="1:7" ht="41.4" x14ac:dyDescent="0.3">
      <c r="B42" s="7" t="s">
        <v>106</v>
      </c>
      <c r="C42" s="8"/>
      <c r="D42" s="9"/>
      <c r="E42" s="9">
        <f t="shared" si="0"/>
        <v>0</v>
      </c>
      <c r="F42" s="9">
        <f t="shared" si="3"/>
        <v>0</v>
      </c>
      <c r="G42" s="35" t="s">
        <v>145</v>
      </c>
    </row>
    <row r="43" spans="1:7" x14ac:dyDescent="0.3">
      <c r="B43" s="7" t="s">
        <v>107</v>
      </c>
      <c r="C43" s="8"/>
      <c r="D43" s="9"/>
      <c r="E43" s="9">
        <f t="shared" si="0"/>
        <v>0</v>
      </c>
      <c r="F43" s="9">
        <f t="shared" si="3"/>
        <v>0</v>
      </c>
      <c r="G43" s="10"/>
    </row>
    <row r="44" spans="1:7" x14ac:dyDescent="0.3">
      <c r="B44" s="30" t="s">
        <v>128</v>
      </c>
      <c r="C44" s="10"/>
      <c r="D44" s="10"/>
      <c r="E44" s="9"/>
      <c r="F44" s="9"/>
      <c r="G44" s="10"/>
    </row>
    <row r="45" spans="1:7" x14ac:dyDescent="0.3">
      <c r="B45" s="6" t="s">
        <v>14</v>
      </c>
      <c r="C45" s="10"/>
      <c r="D45" s="14"/>
      <c r="E45" s="14"/>
      <c r="F45" s="15">
        <f>SUBTOTAL(9,F7:F44)</f>
        <v>500.00000000000006</v>
      </c>
      <c r="G45" s="10"/>
    </row>
    <row r="46" spans="1:7" x14ac:dyDescent="0.3">
      <c r="B46" s="10"/>
      <c r="C46" s="10"/>
      <c r="D46" s="10"/>
      <c r="E46" s="10"/>
      <c r="F46" s="10"/>
      <c r="G46" s="10"/>
    </row>
    <row r="47" spans="1:7" ht="15.6" x14ac:dyDescent="0.3">
      <c r="A47" s="19" t="s">
        <v>44</v>
      </c>
      <c r="B47" s="21"/>
      <c r="C47" s="21"/>
      <c r="D47" s="21"/>
      <c r="E47" s="21"/>
      <c r="F47" s="21"/>
      <c r="G47" s="21"/>
    </row>
    <row r="48" spans="1:7" ht="28.8" x14ac:dyDescent="0.3">
      <c r="B48" s="6" t="s">
        <v>44</v>
      </c>
      <c r="C48" s="6" t="s">
        <v>35</v>
      </c>
      <c r="D48" s="22" t="s">
        <v>42</v>
      </c>
      <c r="E48" s="22" t="s">
        <v>41</v>
      </c>
      <c r="F48" s="6" t="s">
        <v>109</v>
      </c>
      <c r="G48" s="6" t="s">
        <v>20</v>
      </c>
    </row>
    <row r="49" spans="1:7" x14ac:dyDescent="0.3">
      <c r="B49" s="7" t="s">
        <v>52</v>
      </c>
      <c r="C49" s="8">
        <v>5</v>
      </c>
      <c r="D49" s="9">
        <v>115</v>
      </c>
      <c r="E49" s="9">
        <f>D49/1.15</f>
        <v>100.00000000000001</v>
      </c>
      <c r="F49" s="9">
        <f>C49*E49</f>
        <v>500.00000000000006</v>
      </c>
      <c r="G49" s="10"/>
    </row>
    <row r="50" spans="1:7" x14ac:dyDescent="0.3">
      <c r="B50" s="7" t="s">
        <v>148</v>
      </c>
      <c r="C50" s="8"/>
      <c r="D50" s="9"/>
      <c r="E50" s="9">
        <f t="shared" ref="E50" si="4">D50/1.15</f>
        <v>0</v>
      </c>
      <c r="F50" s="9">
        <f t="shared" ref="F50" si="5">C50*E50</f>
        <v>0</v>
      </c>
      <c r="G50" s="10" t="s">
        <v>147</v>
      </c>
    </row>
    <row r="51" spans="1:7" x14ac:dyDescent="0.3">
      <c r="B51" s="7" t="s">
        <v>82</v>
      </c>
      <c r="C51" s="8"/>
      <c r="D51" s="9"/>
      <c r="E51" s="9">
        <f t="shared" ref="E51" si="6">D51/1.15</f>
        <v>0</v>
      </c>
      <c r="F51" s="9">
        <f t="shared" ref="F51" si="7">C51*E51</f>
        <v>0</v>
      </c>
      <c r="G51" s="10"/>
    </row>
    <row r="52" spans="1:7" x14ac:dyDescent="0.3">
      <c r="B52" s="7" t="s">
        <v>86</v>
      </c>
      <c r="C52" s="8"/>
      <c r="D52" s="9"/>
      <c r="E52" s="9">
        <f t="shared" ref="E52:E55" si="8">D52/1.15</f>
        <v>0</v>
      </c>
      <c r="F52" s="9">
        <f t="shared" ref="F52:F55" si="9">C52*E52</f>
        <v>0</v>
      </c>
      <c r="G52" s="10"/>
    </row>
    <row r="53" spans="1:7" ht="28.8" x14ac:dyDescent="0.3">
      <c r="B53" s="7" t="s">
        <v>83</v>
      </c>
      <c r="C53" s="8"/>
      <c r="D53" s="9"/>
      <c r="E53" s="9">
        <f t="shared" si="8"/>
        <v>0</v>
      </c>
      <c r="F53" s="9">
        <f t="shared" si="9"/>
        <v>0</v>
      </c>
      <c r="G53" s="10"/>
    </row>
    <row r="54" spans="1:7" x14ac:dyDescent="0.3">
      <c r="B54" s="7" t="s">
        <v>85</v>
      </c>
      <c r="C54" s="8"/>
      <c r="D54" s="9"/>
      <c r="E54" s="9">
        <f t="shared" si="8"/>
        <v>0</v>
      </c>
      <c r="F54" s="9">
        <f t="shared" si="9"/>
        <v>0</v>
      </c>
      <c r="G54" s="10"/>
    </row>
    <row r="55" spans="1:7" x14ac:dyDescent="0.3">
      <c r="B55" s="7" t="s">
        <v>84</v>
      </c>
      <c r="C55" s="8"/>
      <c r="D55" s="9"/>
      <c r="E55" s="9">
        <f t="shared" si="8"/>
        <v>0</v>
      </c>
      <c r="F55" s="9">
        <f t="shared" si="9"/>
        <v>0</v>
      </c>
      <c r="G55" s="10"/>
    </row>
    <row r="56" spans="1:7" x14ac:dyDescent="0.3">
      <c r="B56" s="30" t="s">
        <v>128</v>
      </c>
      <c r="C56" s="10"/>
      <c r="D56" s="10"/>
      <c r="E56" s="9"/>
      <c r="F56" s="9"/>
      <c r="G56" s="10"/>
    </row>
    <row r="57" spans="1:7" x14ac:dyDescent="0.3">
      <c r="B57" s="6" t="s">
        <v>14</v>
      </c>
      <c r="C57" s="10"/>
      <c r="D57" s="10"/>
      <c r="E57" s="10"/>
      <c r="F57" s="15">
        <f>SUBTOTAL(9,F49:F56)</f>
        <v>500.00000000000006</v>
      </c>
      <c r="G57" s="10"/>
    </row>
    <row r="58" spans="1:7" x14ac:dyDescent="0.3">
      <c r="B58" s="6"/>
      <c r="C58" s="10"/>
      <c r="D58" s="10"/>
      <c r="E58" s="10"/>
      <c r="F58" s="10"/>
      <c r="G58" s="10"/>
    </row>
    <row r="59" spans="1:7" ht="15.6" x14ac:dyDescent="0.3">
      <c r="A59" s="19" t="s">
        <v>45</v>
      </c>
      <c r="B59" s="21"/>
      <c r="C59" s="21"/>
      <c r="D59" s="21"/>
      <c r="E59" s="21"/>
      <c r="F59" s="21"/>
      <c r="G59" s="21"/>
    </row>
    <row r="60" spans="1:7" ht="28.8" x14ac:dyDescent="0.3">
      <c r="B60" s="6" t="s">
        <v>45</v>
      </c>
      <c r="C60" s="6" t="s">
        <v>35</v>
      </c>
      <c r="D60" s="22" t="s">
        <v>42</v>
      </c>
      <c r="E60" s="22" t="s">
        <v>41</v>
      </c>
      <c r="F60" s="6" t="s">
        <v>109</v>
      </c>
      <c r="G60" s="6" t="s">
        <v>20</v>
      </c>
    </row>
    <row r="61" spans="1:7" x14ac:dyDescent="0.3">
      <c r="B61" s="7" t="s">
        <v>61</v>
      </c>
      <c r="C61" s="8">
        <v>10</v>
      </c>
      <c r="D61" s="9">
        <v>115</v>
      </c>
      <c r="E61" s="9">
        <f>D61/1.15</f>
        <v>100.00000000000001</v>
      </c>
      <c r="F61" s="9">
        <f>C61*E61</f>
        <v>1000.0000000000001</v>
      </c>
      <c r="G61" s="10"/>
    </row>
    <row r="62" spans="1:7" x14ac:dyDescent="0.3">
      <c r="B62" s="7" t="s">
        <v>62</v>
      </c>
      <c r="C62" s="8"/>
      <c r="D62" s="9"/>
      <c r="E62" s="9">
        <f t="shared" ref="E62" si="10">D62/1.15</f>
        <v>0</v>
      </c>
      <c r="F62" s="9">
        <f t="shared" ref="F62" si="11">C62*E62</f>
        <v>0</v>
      </c>
      <c r="G62" s="10"/>
    </row>
    <row r="63" spans="1:7" x14ac:dyDescent="0.3">
      <c r="B63" s="7" t="s">
        <v>63</v>
      </c>
      <c r="C63" s="8"/>
      <c r="D63" s="9"/>
      <c r="E63" s="9">
        <f t="shared" ref="E63:E67" si="12">D63/1.15</f>
        <v>0</v>
      </c>
      <c r="F63" s="9">
        <f t="shared" ref="F63:F67" si="13">C63*E63</f>
        <v>0</v>
      </c>
      <c r="G63" s="10"/>
    </row>
    <row r="64" spans="1:7" ht="28.8" x14ac:dyDescent="0.3">
      <c r="B64" s="7" t="s">
        <v>98</v>
      </c>
      <c r="C64" s="8"/>
      <c r="D64" s="9"/>
      <c r="E64" s="9">
        <f t="shared" si="12"/>
        <v>0</v>
      </c>
      <c r="F64" s="9">
        <f t="shared" si="13"/>
        <v>0</v>
      </c>
      <c r="G64" s="10"/>
    </row>
    <row r="65" spans="1:7" x14ac:dyDescent="0.3">
      <c r="B65" s="7" t="s">
        <v>99</v>
      </c>
      <c r="C65" s="8"/>
      <c r="D65" s="9"/>
      <c r="E65" s="9">
        <f t="shared" si="12"/>
        <v>0</v>
      </c>
      <c r="F65" s="9">
        <f t="shared" si="13"/>
        <v>0</v>
      </c>
      <c r="G65" s="10"/>
    </row>
    <row r="66" spans="1:7" x14ac:dyDescent="0.3">
      <c r="B66" s="7" t="s">
        <v>100</v>
      </c>
      <c r="C66" s="8"/>
      <c r="D66" s="9"/>
      <c r="E66" s="9">
        <f t="shared" si="12"/>
        <v>0</v>
      </c>
      <c r="F66" s="9">
        <f t="shared" si="13"/>
        <v>0</v>
      </c>
      <c r="G66" s="10"/>
    </row>
    <row r="67" spans="1:7" ht="28.8" x14ac:dyDescent="0.3">
      <c r="B67" s="7" t="s">
        <v>101</v>
      </c>
      <c r="C67" s="8"/>
      <c r="D67" s="9"/>
      <c r="E67" s="9">
        <f t="shared" si="12"/>
        <v>0</v>
      </c>
      <c r="F67" s="9">
        <f t="shared" si="13"/>
        <v>0</v>
      </c>
      <c r="G67" s="10"/>
    </row>
    <row r="68" spans="1:7" x14ac:dyDescent="0.3">
      <c r="B68" s="30" t="s">
        <v>128</v>
      </c>
      <c r="C68" s="10"/>
      <c r="D68" s="10"/>
      <c r="E68" s="9"/>
      <c r="F68" s="9"/>
      <c r="G68" s="10"/>
    </row>
    <row r="69" spans="1:7" x14ac:dyDescent="0.3">
      <c r="B69" s="6" t="s">
        <v>14</v>
      </c>
      <c r="C69" s="10"/>
      <c r="D69" s="10"/>
      <c r="E69" s="10"/>
      <c r="F69" s="15">
        <f>SUBTOTAL(9,F61:F68)</f>
        <v>1000.0000000000001</v>
      </c>
      <c r="G69" s="10"/>
    </row>
    <row r="70" spans="1:7" x14ac:dyDescent="0.3">
      <c r="B70" s="10"/>
      <c r="C70" s="10"/>
      <c r="D70" s="10"/>
      <c r="E70" s="10"/>
      <c r="F70" s="10"/>
      <c r="G70" s="10"/>
    </row>
    <row r="71" spans="1:7" ht="15.6" x14ac:dyDescent="0.3">
      <c r="A71" s="19" t="s">
        <v>64</v>
      </c>
      <c r="B71" s="21"/>
      <c r="C71" s="21"/>
      <c r="D71" s="21"/>
      <c r="E71" s="21"/>
      <c r="F71" s="21"/>
      <c r="G71" s="21"/>
    </row>
    <row r="72" spans="1:7" ht="28.8" x14ac:dyDescent="0.3">
      <c r="B72" s="6" t="s">
        <v>64</v>
      </c>
      <c r="C72" s="6" t="s">
        <v>35</v>
      </c>
      <c r="D72" s="22" t="s">
        <v>42</v>
      </c>
      <c r="E72" s="22" t="s">
        <v>41</v>
      </c>
      <c r="F72" s="6" t="s">
        <v>109</v>
      </c>
      <c r="G72" s="6" t="s">
        <v>20</v>
      </c>
    </row>
    <row r="73" spans="1:7" ht="28.8" x14ac:dyDescent="0.3">
      <c r="B73" s="7" t="s">
        <v>50</v>
      </c>
      <c r="C73" s="8">
        <v>4</v>
      </c>
      <c r="D73" s="9">
        <v>115</v>
      </c>
      <c r="E73" s="9">
        <f>D73/1.15</f>
        <v>100.00000000000001</v>
      </c>
      <c r="F73" s="9">
        <f>C73*E73</f>
        <v>400.00000000000006</v>
      </c>
      <c r="G73" s="10" t="s">
        <v>151</v>
      </c>
    </row>
    <row r="74" spans="1:7" x14ac:dyDescent="0.3">
      <c r="B74" s="7" t="s">
        <v>65</v>
      </c>
      <c r="C74" s="8"/>
      <c r="D74" s="9"/>
      <c r="E74" s="9">
        <f t="shared" ref="E74" si="14">D74/1.15</f>
        <v>0</v>
      </c>
      <c r="F74" s="9">
        <f t="shared" ref="F74" si="15">C74*E74</f>
        <v>0</v>
      </c>
      <c r="G74" s="33" t="s">
        <v>150</v>
      </c>
    </row>
    <row r="75" spans="1:7" x14ac:dyDescent="0.3">
      <c r="B75" s="7" t="s">
        <v>66</v>
      </c>
      <c r="C75" s="8"/>
      <c r="D75" s="9"/>
      <c r="E75" s="9">
        <f t="shared" ref="E75:E78" si="16">D75/1.15</f>
        <v>0</v>
      </c>
      <c r="F75" s="9">
        <f t="shared" ref="F75:F78" si="17">C75*E75</f>
        <v>0</v>
      </c>
      <c r="G75" s="33" t="s">
        <v>150</v>
      </c>
    </row>
    <row r="76" spans="1:7" x14ac:dyDescent="0.3">
      <c r="B76" s="7" t="s">
        <v>67</v>
      </c>
      <c r="C76" s="8"/>
      <c r="D76" s="9"/>
      <c r="E76" s="9">
        <f t="shared" si="16"/>
        <v>0</v>
      </c>
      <c r="F76" s="9">
        <f t="shared" si="17"/>
        <v>0</v>
      </c>
      <c r="G76" s="33" t="s">
        <v>150</v>
      </c>
    </row>
    <row r="77" spans="1:7" x14ac:dyDescent="0.3">
      <c r="B77" s="7" t="s">
        <v>68</v>
      </c>
      <c r="C77" s="8"/>
      <c r="D77" s="9"/>
      <c r="E77" s="9">
        <f t="shared" si="16"/>
        <v>0</v>
      </c>
      <c r="F77" s="9">
        <f t="shared" si="17"/>
        <v>0</v>
      </c>
      <c r="G77" s="32" t="s">
        <v>146</v>
      </c>
    </row>
    <row r="78" spans="1:7" x14ac:dyDescent="0.3">
      <c r="B78" s="7" t="s">
        <v>69</v>
      </c>
      <c r="C78" s="8"/>
      <c r="D78" s="9"/>
      <c r="E78" s="9">
        <f t="shared" si="16"/>
        <v>0</v>
      </c>
      <c r="F78" s="9">
        <f t="shared" si="17"/>
        <v>0</v>
      </c>
      <c r="G78" s="10"/>
    </row>
    <row r="79" spans="1:7" x14ac:dyDescent="0.3">
      <c r="B79" s="30" t="s">
        <v>128</v>
      </c>
      <c r="C79" s="10"/>
      <c r="D79" s="10"/>
      <c r="E79" s="9"/>
      <c r="F79" s="9"/>
      <c r="G79" s="10"/>
    </row>
    <row r="80" spans="1:7" x14ac:dyDescent="0.3">
      <c r="B80" s="6" t="s">
        <v>14</v>
      </c>
      <c r="C80" s="10"/>
      <c r="D80" s="10"/>
      <c r="E80" s="10"/>
      <c r="F80" s="15">
        <f>SUBTOTAL(9,F73:F79)</f>
        <v>400.00000000000006</v>
      </c>
      <c r="G80" s="10"/>
    </row>
    <row r="81" spans="1:7" x14ac:dyDescent="0.3">
      <c r="B81" s="10"/>
      <c r="C81" s="10"/>
      <c r="D81" s="10"/>
      <c r="E81" s="10"/>
      <c r="F81" s="10"/>
      <c r="G81" s="10"/>
    </row>
    <row r="82" spans="1:7" ht="15.6" x14ac:dyDescent="0.3">
      <c r="A82" s="19" t="s">
        <v>4</v>
      </c>
      <c r="B82" s="21"/>
      <c r="C82" s="21"/>
      <c r="D82" s="21"/>
      <c r="E82" s="21"/>
      <c r="F82" s="21"/>
      <c r="G82" s="21"/>
    </row>
    <row r="83" spans="1:7" ht="28.8" x14ac:dyDescent="0.3">
      <c r="B83" s="6" t="s">
        <v>46</v>
      </c>
      <c r="C83" s="6" t="s">
        <v>35</v>
      </c>
      <c r="D83" s="22" t="s">
        <v>42</v>
      </c>
      <c r="E83" s="22" t="s">
        <v>41</v>
      </c>
      <c r="F83" s="6" t="s">
        <v>109</v>
      </c>
      <c r="G83" s="6" t="s">
        <v>20</v>
      </c>
    </row>
    <row r="84" spans="1:7" x14ac:dyDescent="0.3">
      <c r="B84" s="7" t="s">
        <v>58</v>
      </c>
      <c r="C84" s="8">
        <v>10</v>
      </c>
      <c r="D84" s="9">
        <v>115</v>
      </c>
      <c r="E84" s="9">
        <f>D84/1.15</f>
        <v>100.00000000000001</v>
      </c>
      <c r="F84" s="9">
        <f>C84*E84</f>
        <v>1000.0000000000001</v>
      </c>
      <c r="G84" s="10"/>
    </row>
    <row r="85" spans="1:7" ht="28.8" x14ac:dyDescent="0.3">
      <c r="B85" s="7" t="s">
        <v>59</v>
      </c>
      <c r="C85" s="8"/>
      <c r="D85" s="9"/>
      <c r="E85" s="9">
        <f t="shared" ref="E85" si="18">D85/1.15</f>
        <v>0</v>
      </c>
      <c r="F85" s="9">
        <f t="shared" ref="F85" si="19">C85*E85</f>
        <v>0</v>
      </c>
      <c r="G85" s="10"/>
    </row>
    <row r="86" spans="1:7" x14ac:dyDescent="0.3">
      <c r="B86" s="7" t="s">
        <v>92</v>
      </c>
      <c r="C86" s="8"/>
      <c r="D86" s="9"/>
      <c r="E86" s="9">
        <f t="shared" ref="E86:E88" si="20">D86/1.15</f>
        <v>0</v>
      </c>
      <c r="F86" s="9">
        <f t="shared" ref="F86:F88" si="21">C86*E86</f>
        <v>0</v>
      </c>
      <c r="G86" s="10"/>
    </row>
    <row r="87" spans="1:7" ht="28.8" x14ac:dyDescent="0.3">
      <c r="B87" s="7" t="s">
        <v>93</v>
      </c>
      <c r="C87" s="8"/>
      <c r="D87" s="9"/>
      <c r="E87" s="9">
        <f t="shared" si="20"/>
        <v>0</v>
      </c>
      <c r="F87" s="9">
        <f t="shared" si="21"/>
        <v>0</v>
      </c>
      <c r="G87" s="10"/>
    </row>
    <row r="88" spans="1:7" ht="28.8" x14ac:dyDescent="0.3">
      <c r="B88" s="7" t="s">
        <v>104</v>
      </c>
      <c r="C88" s="8"/>
      <c r="D88" s="9"/>
      <c r="E88" s="9">
        <f t="shared" si="20"/>
        <v>0</v>
      </c>
      <c r="F88" s="9">
        <f t="shared" si="21"/>
        <v>0</v>
      </c>
      <c r="G88" s="10"/>
    </row>
    <row r="89" spans="1:7" x14ac:dyDescent="0.3">
      <c r="B89" s="30" t="s">
        <v>128</v>
      </c>
      <c r="C89" s="10"/>
      <c r="D89" s="10"/>
      <c r="E89" s="9"/>
      <c r="F89" s="9"/>
      <c r="G89" s="10"/>
    </row>
    <row r="90" spans="1:7" x14ac:dyDescent="0.3">
      <c r="B90" s="6" t="s">
        <v>14</v>
      </c>
      <c r="C90" s="10"/>
      <c r="D90" s="10"/>
      <c r="E90" s="10"/>
      <c r="F90" s="15">
        <f>SUBTOTAL(9,F84:F89)</f>
        <v>1000.0000000000001</v>
      </c>
      <c r="G90" s="10"/>
    </row>
    <row r="91" spans="1:7" x14ac:dyDescent="0.3">
      <c r="B91" s="10"/>
      <c r="C91" s="10"/>
      <c r="D91" s="10"/>
      <c r="E91" s="10"/>
      <c r="F91" s="10"/>
      <c r="G91" s="10"/>
    </row>
    <row r="92" spans="1:7" ht="16.2" thickBot="1" x14ac:dyDescent="0.35">
      <c r="A92" s="19" t="s">
        <v>47</v>
      </c>
      <c r="B92" s="21"/>
      <c r="C92" s="21"/>
      <c r="D92" s="21"/>
      <c r="E92" s="21"/>
      <c r="F92" s="21"/>
      <c r="G92" s="21"/>
    </row>
    <row r="93" spans="1:7" ht="15" thickBot="1" x14ac:dyDescent="0.35">
      <c r="B93" s="6" t="s">
        <v>48</v>
      </c>
      <c r="C93" s="10"/>
      <c r="D93" s="10"/>
      <c r="E93" s="10"/>
      <c r="F93" s="18">
        <f>SUBTOTAL(9,F5:F92)</f>
        <v>3400.0000000000005</v>
      </c>
      <c r="G93" s="10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Income</vt:lpstr>
      <vt:lpstr>Expenses</vt:lpstr>
      <vt:lpstr>Expenses!Print_Titles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Russell</dc:creator>
  <cp:lastModifiedBy>Andrew Russell</cp:lastModifiedBy>
  <cp:lastPrinted>2020-07-06T07:15:35Z</cp:lastPrinted>
  <dcterms:created xsi:type="dcterms:W3CDTF">2015-06-05T18:17:20Z</dcterms:created>
  <dcterms:modified xsi:type="dcterms:W3CDTF">2020-09-10T08:51:40Z</dcterms:modified>
</cp:coreProperties>
</file>